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huth/Desktop/"/>
    </mc:Choice>
  </mc:AlternateContent>
  <xr:revisionPtr revIDLastSave="0" documentId="13_ncr:1_{A5DB9BFD-6F75-6F43-AD61-D2E553EED2B0}" xr6:coauthVersionLast="45" xr6:coauthVersionMax="45" xr10:uidLastSave="{00000000-0000-0000-0000-000000000000}"/>
  <bookViews>
    <workbookView xWindow="12540" yWindow="2300" windowWidth="25920" windowHeight="21720" xr2:uid="{DC02C2BD-275F-5D47-A196-2A745602F063}"/>
  </bookViews>
  <sheets>
    <sheet name="WinterStorm" sheetId="1" r:id="rId1"/>
    <sheet name="SummerStorm" sheetId="4" r:id="rId2"/>
    <sheet name="TelemetryData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6" i="4" l="1"/>
  <c r="G16" i="4" s="1"/>
  <c r="E13" i="4"/>
  <c r="G13" i="4" s="1"/>
  <c r="E9" i="4"/>
  <c r="E6" i="4"/>
  <c r="G9" i="4" l="1"/>
  <c r="G6" i="4"/>
  <c r="D14" i="1"/>
  <c r="D5" i="1"/>
  <c r="D6" i="1" s="1"/>
  <c r="D7" i="1" s="1"/>
  <c r="D8" i="1" s="1"/>
  <c r="D9" i="1" s="1"/>
  <c r="D10" i="1" s="1"/>
  <c r="D11" i="1" s="1"/>
  <c r="D12" i="1" s="1"/>
  <c r="D13" i="1" s="1"/>
  <c r="I5" i="1" l="1"/>
  <c r="I14" i="1" l="1"/>
  <c r="I13" i="1"/>
  <c r="I12" i="1"/>
  <c r="E24" i="1"/>
  <c r="E26" i="1" s="1"/>
  <c r="E21" i="1"/>
  <c r="E13" i="1"/>
  <c r="J13" i="1" s="1"/>
  <c r="E14" i="1"/>
  <c r="J14" i="1" s="1"/>
  <c r="I6" i="1"/>
  <c r="I7" i="1"/>
  <c r="I8" i="1"/>
  <c r="I9" i="1"/>
  <c r="I10" i="1"/>
  <c r="I11" i="1"/>
  <c r="F24" i="1"/>
  <c r="F26" i="1" s="1"/>
  <c r="F21" i="1"/>
  <c r="D24" i="1"/>
  <c r="D26" i="1" s="1"/>
  <c r="D21" i="1"/>
  <c r="C24" i="1"/>
  <c r="C26" i="1" s="1"/>
  <c r="C21" i="1"/>
  <c r="J5" i="1"/>
  <c r="L5" i="1" s="1"/>
  <c r="N5" i="1" s="1"/>
  <c r="E7" i="1"/>
  <c r="J7" i="1" s="1"/>
  <c r="E8" i="1"/>
  <c r="J8" i="1" s="1"/>
  <c r="E9" i="1"/>
  <c r="J9" i="1" s="1"/>
  <c r="E10" i="1"/>
  <c r="J10" i="1" s="1"/>
  <c r="E11" i="1"/>
  <c r="J11" i="1" s="1"/>
  <c r="E12" i="1"/>
  <c r="J12" i="1" s="1"/>
  <c r="E6" i="1"/>
  <c r="J6" i="1" s="1"/>
  <c r="L14" i="1" l="1"/>
  <c r="N14" i="1" s="1"/>
  <c r="H14" i="1"/>
  <c r="M14" i="1" s="1"/>
  <c r="L13" i="1"/>
  <c r="N13" i="1" s="1"/>
  <c r="H13" i="1"/>
  <c r="M13" i="1" s="1"/>
  <c r="H10" i="1"/>
  <c r="M10" i="1" s="1"/>
  <c r="L10" i="1"/>
  <c r="N10" i="1" s="1"/>
  <c r="H5" i="1"/>
  <c r="M5" i="1" s="1"/>
  <c r="H6" i="1"/>
  <c r="M6" i="1" s="1"/>
  <c r="L6" i="1"/>
  <c r="N6" i="1" s="1"/>
  <c r="L12" i="1"/>
  <c r="N12" i="1" s="1"/>
  <c r="H12" i="1"/>
  <c r="M12" i="1" s="1"/>
  <c r="L8" i="1"/>
  <c r="N8" i="1" s="1"/>
  <c r="H8" i="1"/>
  <c r="M8" i="1" s="1"/>
  <c r="L11" i="1"/>
  <c r="N11" i="1" s="1"/>
  <c r="H11" i="1"/>
  <c r="M11" i="1" s="1"/>
  <c r="L7" i="1"/>
  <c r="N7" i="1" s="1"/>
  <c r="H7" i="1"/>
  <c r="M7" i="1" s="1"/>
  <c r="L9" i="1"/>
  <c r="N9" i="1" s="1"/>
  <c r="H9" i="1"/>
  <c r="M9" i="1" s="1"/>
  <c r="N16" i="1" l="1"/>
  <c r="M16" i="1"/>
</calcChain>
</file>

<file path=xl/sharedStrings.xml><?xml version="1.0" encoding="utf-8"?>
<sst xmlns="http://schemas.openxmlformats.org/spreadsheetml/2006/main" count="126" uniqueCount="82">
  <si>
    <t>Start</t>
  </si>
  <si>
    <t>End</t>
  </si>
  <si>
    <t>Winter storm - gentle</t>
  </si>
  <si>
    <t>Test</t>
  </si>
  <si>
    <t>%diff(mm)</t>
  </si>
  <si>
    <t>%diff(tips)</t>
  </si>
  <si>
    <t>ExpTips</t>
  </si>
  <si>
    <t>Mass(gr)</t>
  </si>
  <si>
    <t>grMassUsed</t>
  </si>
  <si>
    <t>mmMeas</t>
  </si>
  <si>
    <t>inMeas</t>
  </si>
  <si>
    <t>TipsCount</t>
  </si>
  <si>
    <t>X-SecArea(cm)</t>
  </si>
  <si>
    <t>Depth(cm)</t>
  </si>
  <si>
    <t>Tip Calculator</t>
  </si>
  <si>
    <t>Const(cm)</t>
  </si>
  <si>
    <t>Scenario 1</t>
  </si>
  <si>
    <t>Scenario 2</t>
  </si>
  <si>
    <t>Scenario 3</t>
  </si>
  <si>
    <t>TipsExp</t>
  </si>
  <si>
    <t>Mass H2O Calculator for simmulations</t>
  </si>
  <si>
    <t>Telemetry</t>
  </si>
  <si>
    <t>Scenario 4</t>
  </si>
  <si>
    <t>Captured</t>
  </si>
  <si>
    <t>carryover from water in bucket from prior test</t>
  </si>
  <si>
    <t>system not perfectly level due to weight of setup and wind</t>
  </si>
  <si>
    <t>%error may be due to:</t>
  </si>
  <si>
    <t>units and signficant figures since constant in code is standard, yet calculations are metric to faciltiate mass H2O calcs</t>
  </si>
  <si>
    <t>delivery mechanism not fully flushed</t>
  </si>
  <si>
    <t>Typical Tucson Storm (2-yr, 30-min)</t>
  </si>
  <si>
    <t>I'm using a kitchen balance (+/- 1 gr)</t>
  </si>
  <si>
    <t>Login, and use Data Import/Export button for baboTest channel</t>
  </si>
  <si>
    <t xml:space="preserve">https://thingspeak.com/channels/960576 </t>
  </si>
  <si>
    <t>ConstCm</t>
  </si>
  <si>
    <t>mmExpected</t>
  </si>
  <si>
    <t>inExpexted</t>
  </si>
  <si>
    <t>AvgError</t>
  </si>
  <si>
    <t>created_at</t>
  </si>
  <si>
    <t>entry_id</t>
  </si>
  <si>
    <t>2020-03-30 10:43:07 MST</t>
  </si>
  <si>
    <t>2020-03-30 10:54:01 MST</t>
  </si>
  <si>
    <t>2020-03-30 11:04:56 MST</t>
  </si>
  <si>
    <t>2020-03-30 11:15:50 MST</t>
  </si>
  <si>
    <t>2020-03-30 11:26:45 MST</t>
  </si>
  <si>
    <t>2020-03-30 11:37:38 MST</t>
  </si>
  <si>
    <t>2020-03-30 11:48:33 MST</t>
  </si>
  <si>
    <t>2020-03-30 11:59:29 MST</t>
  </si>
  <si>
    <t>2020-03-30 12:10:24 MST</t>
  </si>
  <si>
    <t>2020-03-30 12:21:18 MST</t>
  </si>
  <si>
    <t>2020-03-30 12:32:13 MST</t>
  </si>
  <si>
    <t>2020-03-30 12:43:06 MST</t>
  </si>
  <si>
    <t>2020-03-30 12:54:00 MST</t>
  </si>
  <si>
    <t>2020-03-30 13:04:55 MST</t>
  </si>
  <si>
    <t>2020-03-30 13:15:50 MST</t>
  </si>
  <si>
    <t>2020-03-30 13:26:44 MST</t>
  </si>
  <si>
    <t>2020-03-30 13:37:39 MST</t>
  </si>
  <si>
    <t>2020-03-30 13:48:33 MST</t>
  </si>
  <si>
    <t>2020-03-30 13:59:28 MST</t>
  </si>
  <si>
    <t>2020-03-30 14:10:21 MST</t>
  </si>
  <si>
    <t>2020-03-30 14:21:15 MST</t>
  </si>
  <si>
    <t>2020-03-30 14:32:10 MST</t>
  </si>
  <si>
    <t>2020-03-30 14:43:05 MST</t>
  </si>
  <si>
    <t>2020-03-30 14:53:59 MST</t>
  </si>
  <si>
    <t>2020-03-30 15:04:54 MST</t>
  </si>
  <si>
    <t>2020-03-30 15:15:49 MST</t>
  </si>
  <si>
    <t>2020-03-30 15:26:43 MST</t>
  </si>
  <si>
    <t>2020-03-30 15:37:38 MST</t>
  </si>
  <si>
    <t>2020-03-30 15:48:33 MST</t>
  </si>
  <si>
    <t>2020-03-30 15:59:27 MST</t>
  </si>
  <si>
    <t>2020-03-30 16:10:21 MST</t>
  </si>
  <si>
    <t>2020-03-30 16:21:16 MST</t>
  </si>
  <si>
    <t>2020-03-30 16:32:11 MST</t>
  </si>
  <si>
    <t>2020-03-30 16:43:05 MST</t>
  </si>
  <si>
    <t>2020-03-30 16:53:59 MST</t>
  </si>
  <si>
    <t>2020-03-30 17:04:53 MST</t>
  </si>
  <si>
    <t>2020-03-30 17:15:47 MST</t>
  </si>
  <si>
    <t>2020-03-30 17:26:41 MST</t>
  </si>
  <si>
    <t>Battery (mv)</t>
  </si>
  <si>
    <t>RainfallDepth (in)</t>
  </si>
  <si>
    <t>Pour</t>
  </si>
  <si>
    <t>Pipette</t>
  </si>
  <si>
    <t>Summer Storm - FAST - 5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</si>
</sst>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0"/>
      <color rgb="FF000000"/>
      <name val="Helvetica Neue"/>
      <family val="2"/>
    </font>
    <font>
      <b/>
      <sz val="10"/>
      <color rgb="FF000000"/>
      <name val="Helvetica Neue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20" fontId="0" fillId="0" borderId="0" xfId="0" applyNumberFormat="1"/>
    <xf numFmtId="164" fontId="0" fillId="0" borderId="0" xfId="1" applyNumberFormat="1" applyFont="1"/>
    <xf numFmtId="0" fontId="0" fillId="0" borderId="1" xfId="0" applyBorder="1"/>
    <xf numFmtId="11" fontId="0" fillId="0" borderId="1" xfId="0" applyNumberFormat="1" applyBorder="1"/>
    <xf numFmtId="0" fontId="0" fillId="0" borderId="0" xfId="0" applyBorder="1"/>
    <xf numFmtId="0" fontId="2" fillId="0" borderId="2" xfId="0" applyFont="1" applyBorder="1"/>
    <xf numFmtId="0" fontId="2" fillId="0" borderId="3" xfId="0" applyFont="1" applyBorder="1"/>
    <xf numFmtId="0" fontId="2" fillId="0" borderId="8" xfId="0" applyFont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left" indent="1"/>
    </xf>
    <xf numFmtId="0" fontId="0" fillId="3" borderId="4" xfId="0" applyFill="1" applyBorder="1"/>
    <xf numFmtId="2" fontId="0" fillId="3" borderId="5" xfId="0" applyNumberFormat="1" applyFill="1" applyBorder="1"/>
    <xf numFmtId="2" fontId="0" fillId="3" borderId="5" xfId="0" applyNumberFormat="1" applyFill="1" applyBorder="1" applyAlignment="1">
      <alignment horizontal="right"/>
    </xf>
    <xf numFmtId="0" fontId="0" fillId="3" borderId="6" xfId="0" applyFill="1" applyBorder="1"/>
    <xf numFmtId="2" fontId="0" fillId="3" borderId="7" xfId="0" applyNumberFormat="1" applyFill="1" applyBorder="1"/>
    <xf numFmtId="0" fontId="4" fillId="0" borderId="0" xfId="2"/>
    <xf numFmtId="164" fontId="0" fillId="0" borderId="0" xfId="0" applyNumberFormat="1"/>
    <xf numFmtId="0" fontId="0" fillId="2" borderId="9" xfId="0" applyFill="1" applyBorder="1"/>
    <xf numFmtId="0" fontId="0" fillId="2" borderId="10" xfId="0" applyFill="1" applyBorder="1"/>
    <xf numFmtId="0" fontId="2" fillId="4" borderId="12" xfId="0" applyFont="1" applyFill="1" applyBorder="1"/>
    <xf numFmtId="2" fontId="0" fillId="4" borderId="1" xfId="0" applyNumberFormat="1" applyFill="1" applyBorder="1"/>
    <xf numFmtId="2" fontId="0" fillId="4" borderId="13" xfId="0" applyNumberFormat="1" applyFill="1" applyBorder="1"/>
    <xf numFmtId="0" fontId="2" fillId="4" borderId="2" xfId="0" applyFont="1" applyFill="1" applyBorder="1"/>
    <xf numFmtId="0" fontId="2" fillId="4" borderId="11" xfId="0" applyFont="1" applyFill="1" applyBorder="1"/>
    <xf numFmtId="10" fontId="1" fillId="4" borderId="4" xfId="1" applyNumberFormat="1" applyFont="1" applyFill="1" applyBorder="1"/>
    <xf numFmtId="10" fontId="1" fillId="4" borderId="6" xfId="1" applyNumberFormat="1" applyFont="1" applyFill="1" applyBorder="1"/>
    <xf numFmtId="0" fontId="0" fillId="3" borderId="1" xfId="0" applyFill="1" applyBorder="1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0" fontId="6" fillId="0" borderId="0" xfId="0" applyNumberFormat="1" applyFont="1"/>
    <xf numFmtId="0" fontId="2" fillId="4" borderId="3" xfId="0" applyFont="1" applyFill="1" applyBorder="1"/>
    <xf numFmtId="1" fontId="0" fillId="4" borderId="5" xfId="0" applyNumberFormat="1" applyFill="1" applyBorder="1"/>
    <xf numFmtId="1" fontId="0" fillId="4" borderId="7" xfId="0" applyNumberFormat="1" applyFill="1" applyBorder="1"/>
    <xf numFmtId="0" fontId="0" fillId="4" borderId="4" xfId="0" applyFill="1" applyBorder="1"/>
    <xf numFmtId="0" fontId="0" fillId="4" borderId="6" xfId="0" applyFill="1" applyBorder="1"/>
    <xf numFmtId="20" fontId="2" fillId="4" borderId="3" xfId="0" applyNumberFormat="1" applyFont="1" applyFill="1" applyBorder="1"/>
    <xf numFmtId="0" fontId="0" fillId="4" borderId="5" xfId="0" applyFill="1" applyBorder="1"/>
    <xf numFmtId="0" fontId="0" fillId="4" borderId="7" xfId="0" applyFill="1" applyBorder="1"/>
    <xf numFmtId="0" fontId="0" fillId="2" borderId="1" xfId="0" applyFont="1" applyFill="1" applyBorder="1"/>
    <xf numFmtId="1" fontId="0" fillId="2" borderId="1" xfId="0" applyNumberFormat="1" applyFont="1" applyFill="1" applyBorder="1"/>
    <xf numFmtId="20" fontId="2" fillId="5" borderId="2" xfId="0" applyNumberFormat="1" applyFont="1" applyFill="1" applyBorder="1"/>
    <xf numFmtId="1" fontId="0" fillId="5" borderId="4" xfId="0" applyNumberFormat="1" applyFill="1" applyBorder="1"/>
    <xf numFmtId="0" fontId="0" fillId="5" borderId="4" xfId="0" applyFill="1" applyBorder="1"/>
    <xf numFmtId="0" fontId="0" fillId="5" borderId="6" xfId="0" applyFill="1" applyBorder="1"/>
    <xf numFmtId="1" fontId="0" fillId="5" borderId="1" xfId="0" applyNumberFormat="1" applyFont="1" applyFill="1" applyBorder="1"/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8" fillId="0" borderId="0" xfId="0" applyFont="1"/>
    <xf numFmtId="0" fontId="7" fillId="0" borderId="0" xfId="0" applyFont="1"/>
    <xf numFmtId="2" fontId="7" fillId="0" borderId="0" xfId="0" applyNumberFormat="1" applyFont="1"/>
    <xf numFmtId="11" fontId="0" fillId="0" borderId="5" xfId="0" applyNumberFormat="1" applyBorder="1"/>
    <xf numFmtId="11" fontId="0" fillId="0" borderId="7" xfId="0" applyNumberFormat="1" applyBorder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9</xdr:row>
      <xdr:rowOff>63500</xdr:rowOff>
    </xdr:from>
    <xdr:to>
      <xdr:col>13</xdr:col>
      <xdr:colOff>0</xdr:colOff>
      <xdr:row>20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71D65-C8E9-3047-9624-739CC26E8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0" y="1892300"/>
          <a:ext cx="5626100" cy="2247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hingspeak.com/channels/96057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B6208-F7DB-554F-B6FB-3CFB4E34B076}">
  <dimension ref="B2:R33"/>
  <sheetViews>
    <sheetView tabSelected="1" workbookViewId="0">
      <selection activeCell="K5" sqref="K5"/>
    </sheetView>
  </sheetViews>
  <sheetFormatPr baseColWidth="10" defaultRowHeight="16" x14ac:dyDescent="0.2"/>
  <cols>
    <col min="1" max="1" width="3" customWidth="1"/>
    <col min="2" max="2" width="12.83203125" customWidth="1"/>
    <col min="3" max="6" width="11" customWidth="1"/>
    <col min="7" max="7" width="12" customWidth="1"/>
    <col min="8" max="8" width="11" customWidth="1"/>
    <col min="9" max="9" width="12.5" customWidth="1"/>
    <col min="10" max="15" width="11" customWidth="1"/>
  </cols>
  <sheetData>
    <row r="2" spans="2:18" ht="21" x14ac:dyDescent="0.25">
      <c r="B2" s="12" t="s">
        <v>2</v>
      </c>
    </row>
    <row r="3" spans="2:18" ht="17" thickBot="1" x14ac:dyDescent="0.25">
      <c r="I3" s="1"/>
    </row>
    <row r="4" spans="2:18" x14ac:dyDescent="0.2">
      <c r="B4" s="6" t="s">
        <v>3</v>
      </c>
      <c r="C4" s="8" t="s">
        <v>8</v>
      </c>
      <c r="D4" s="7" t="s">
        <v>33</v>
      </c>
      <c r="E4" s="23" t="s">
        <v>0</v>
      </c>
      <c r="F4" s="23" t="s">
        <v>1</v>
      </c>
      <c r="G4" s="9" t="s">
        <v>34</v>
      </c>
      <c r="H4" s="34" t="s">
        <v>9</v>
      </c>
      <c r="I4" s="10" t="s">
        <v>35</v>
      </c>
      <c r="J4" s="26" t="s">
        <v>10</v>
      </c>
      <c r="K4" s="44" t="s">
        <v>19</v>
      </c>
      <c r="L4" s="39" t="s">
        <v>11</v>
      </c>
      <c r="M4" s="26" t="s">
        <v>4</v>
      </c>
      <c r="N4" s="27" t="s">
        <v>5</v>
      </c>
      <c r="O4" s="49" t="s">
        <v>21</v>
      </c>
    </row>
    <row r="5" spans="2:18" x14ac:dyDescent="0.2">
      <c r="B5" s="31">
        <v>1</v>
      </c>
      <c r="C5" s="21">
        <v>275</v>
      </c>
      <c r="D5" s="55">
        <f>C25</f>
        <v>2.794E-2</v>
      </c>
      <c r="E5" s="24">
        <v>1.83</v>
      </c>
      <c r="F5" s="24">
        <v>3.76</v>
      </c>
      <c r="G5" s="14">
        <v>50</v>
      </c>
      <c r="H5" s="35">
        <f t="shared" ref="H5:H14" si="0">J5*25.4</f>
        <v>49.021999999999991</v>
      </c>
      <c r="I5" s="15">
        <f>G5*0.03937008</f>
        <v>1.968504</v>
      </c>
      <c r="J5" s="37">
        <f t="shared" ref="J5:J14" si="1">F5-E5</f>
        <v>1.9299999999999997</v>
      </c>
      <c r="K5" s="45">
        <v>179</v>
      </c>
      <c r="L5" s="35">
        <f t="shared" ref="L5:L14" si="2">J5/0.011</f>
        <v>175.45454545454544</v>
      </c>
      <c r="M5" s="28">
        <f t="shared" ref="M5:M14" si="3">ABS(G5-H5)/(ABS((G5+H5)/2))</f>
        <v>1.9753186160651345E-2</v>
      </c>
      <c r="N5" s="28">
        <f>ABS(K5-L5)/(ABS((K5+L5)/2))</f>
        <v>2.0005129520389933E-2</v>
      </c>
      <c r="O5" s="50" t="s">
        <v>23</v>
      </c>
      <c r="Q5" s="2"/>
    </row>
    <row r="6" spans="2:18" x14ac:dyDescent="0.2">
      <c r="B6" s="31">
        <v>2</v>
      </c>
      <c r="C6" s="21">
        <v>275</v>
      </c>
      <c r="D6" s="55">
        <f>D5</f>
        <v>2.794E-2</v>
      </c>
      <c r="E6" s="24">
        <f t="shared" ref="E6:E12" si="4">F5</f>
        <v>3.76</v>
      </c>
      <c r="F6" s="24">
        <v>5.74</v>
      </c>
      <c r="G6" s="14">
        <v>50</v>
      </c>
      <c r="H6" s="35">
        <f t="shared" si="0"/>
        <v>50.292000000000009</v>
      </c>
      <c r="I6" s="15">
        <f t="shared" ref="I6:I14" si="5">G6*0.03937008</f>
        <v>1.968504</v>
      </c>
      <c r="J6" s="37">
        <f t="shared" si="1"/>
        <v>1.9800000000000004</v>
      </c>
      <c r="K6" s="45">
        <v>179</v>
      </c>
      <c r="L6" s="35">
        <f t="shared" si="2"/>
        <v>180.00000000000006</v>
      </c>
      <c r="M6" s="28">
        <f t="shared" si="3"/>
        <v>5.8229968492005081E-3</v>
      </c>
      <c r="N6" s="28">
        <f t="shared" ref="N6:N14" si="6">ABS(K6-L6)/(ABS((K6+L6)/2))</f>
        <v>5.5710306406688394E-3</v>
      </c>
      <c r="O6" s="50" t="s">
        <v>23</v>
      </c>
      <c r="Q6" s="2"/>
    </row>
    <row r="7" spans="2:18" x14ac:dyDescent="0.2">
      <c r="B7" s="31">
        <v>3</v>
      </c>
      <c r="C7" s="21">
        <v>175</v>
      </c>
      <c r="D7" s="55">
        <f t="shared" ref="D7:D12" si="7">D6</f>
        <v>2.794E-2</v>
      </c>
      <c r="E7" s="24">
        <f t="shared" si="4"/>
        <v>5.74</v>
      </c>
      <c r="F7" s="24">
        <v>7</v>
      </c>
      <c r="G7" s="14">
        <v>32</v>
      </c>
      <c r="H7" s="35">
        <f t="shared" si="0"/>
        <v>32.003999999999991</v>
      </c>
      <c r="I7" s="15">
        <f t="shared" si="5"/>
        <v>1.2598425600000001</v>
      </c>
      <c r="J7" s="37">
        <f t="shared" si="1"/>
        <v>1.2599999999999998</v>
      </c>
      <c r="K7" s="45">
        <v>114</v>
      </c>
      <c r="L7" s="35">
        <f t="shared" si="2"/>
        <v>114.54545454545453</v>
      </c>
      <c r="M7" s="28">
        <f t="shared" si="3"/>
        <v>1.2499218798795944E-4</v>
      </c>
      <c r="N7" s="28">
        <f t="shared" si="6"/>
        <v>4.7732696897373576E-3</v>
      </c>
      <c r="O7" s="50" t="s">
        <v>23</v>
      </c>
      <c r="Q7" s="2"/>
    </row>
    <row r="8" spans="2:18" x14ac:dyDescent="0.2">
      <c r="B8" s="31">
        <v>4</v>
      </c>
      <c r="C8" s="21">
        <v>275</v>
      </c>
      <c r="D8" s="55">
        <f t="shared" si="7"/>
        <v>2.794E-2</v>
      </c>
      <c r="E8" s="24">
        <f t="shared" si="4"/>
        <v>7</v>
      </c>
      <c r="F8" s="24">
        <v>8.9</v>
      </c>
      <c r="G8" s="14">
        <v>50</v>
      </c>
      <c r="H8" s="35">
        <f t="shared" si="0"/>
        <v>48.260000000000005</v>
      </c>
      <c r="I8" s="15">
        <f t="shared" si="5"/>
        <v>1.968504</v>
      </c>
      <c r="J8" s="37">
        <f t="shared" si="1"/>
        <v>1.9000000000000004</v>
      </c>
      <c r="K8" s="45">
        <v>179</v>
      </c>
      <c r="L8" s="35">
        <f t="shared" si="2"/>
        <v>172.72727272727278</v>
      </c>
      <c r="M8" s="28">
        <f t="shared" si="3"/>
        <v>3.5416242621616016E-2</v>
      </c>
      <c r="N8" s="28">
        <f t="shared" si="6"/>
        <v>3.566813130007726E-2</v>
      </c>
      <c r="O8" s="50" t="s">
        <v>23</v>
      </c>
      <c r="Q8" s="2"/>
    </row>
    <row r="9" spans="2:18" x14ac:dyDescent="0.2">
      <c r="B9" s="31">
        <v>5</v>
      </c>
      <c r="C9" s="21">
        <v>275</v>
      </c>
      <c r="D9" s="55">
        <f t="shared" si="7"/>
        <v>2.794E-2</v>
      </c>
      <c r="E9" s="24">
        <f t="shared" si="4"/>
        <v>8.9</v>
      </c>
      <c r="F9" s="24">
        <v>10.79</v>
      </c>
      <c r="G9" s="14">
        <v>50</v>
      </c>
      <c r="H9" s="35">
        <f t="shared" si="0"/>
        <v>48.005999999999965</v>
      </c>
      <c r="I9" s="15">
        <f t="shared" si="5"/>
        <v>1.968504</v>
      </c>
      <c r="J9" s="37">
        <f t="shared" si="1"/>
        <v>1.8899999999999988</v>
      </c>
      <c r="K9" s="45">
        <v>179</v>
      </c>
      <c r="L9" s="35">
        <f t="shared" si="2"/>
        <v>171.81818181818173</v>
      </c>
      <c r="M9" s="28">
        <f t="shared" si="3"/>
        <v>4.0691386241659404E-2</v>
      </c>
      <c r="N9" s="28">
        <f t="shared" si="6"/>
        <v>4.0943249546515161E-2</v>
      </c>
      <c r="O9" s="50" t="s">
        <v>23</v>
      </c>
      <c r="Q9" s="2"/>
    </row>
    <row r="10" spans="2:18" x14ac:dyDescent="0.2">
      <c r="B10" s="31">
        <v>6</v>
      </c>
      <c r="C10" s="21">
        <v>275</v>
      </c>
      <c r="D10" s="55">
        <f t="shared" si="7"/>
        <v>2.794E-2</v>
      </c>
      <c r="E10" s="24">
        <f t="shared" si="4"/>
        <v>10.79</v>
      </c>
      <c r="F10" s="24">
        <v>12.69</v>
      </c>
      <c r="G10" s="14">
        <v>50</v>
      </c>
      <c r="H10" s="35">
        <f t="shared" si="0"/>
        <v>48.260000000000005</v>
      </c>
      <c r="I10" s="15">
        <f t="shared" si="5"/>
        <v>1.968504</v>
      </c>
      <c r="J10" s="37">
        <f t="shared" si="1"/>
        <v>1.9000000000000004</v>
      </c>
      <c r="K10" s="45">
        <v>179</v>
      </c>
      <c r="L10" s="35">
        <f t="shared" si="2"/>
        <v>172.72727272727278</v>
      </c>
      <c r="M10" s="28">
        <f t="shared" si="3"/>
        <v>3.5416242621616016E-2</v>
      </c>
      <c r="N10" s="28">
        <f t="shared" si="6"/>
        <v>3.566813130007726E-2</v>
      </c>
      <c r="O10" s="50" t="s">
        <v>23</v>
      </c>
      <c r="Q10" s="2"/>
    </row>
    <row r="11" spans="2:18" x14ac:dyDescent="0.2">
      <c r="B11" s="31">
        <v>7</v>
      </c>
      <c r="C11" s="21">
        <v>72</v>
      </c>
      <c r="D11" s="55">
        <f t="shared" si="7"/>
        <v>2.794E-2</v>
      </c>
      <c r="E11" s="24">
        <f t="shared" si="4"/>
        <v>12.69</v>
      </c>
      <c r="F11" s="24">
        <v>13.19</v>
      </c>
      <c r="G11" s="14">
        <v>13</v>
      </c>
      <c r="H11" s="35">
        <f t="shared" si="0"/>
        <v>12.7</v>
      </c>
      <c r="I11" s="15">
        <f t="shared" si="5"/>
        <v>0.51181103999999999</v>
      </c>
      <c r="J11" s="37">
        <f t="shared" si="1"/>
        <v>0.5</v>
      </c>
      <c r="K11" s="45">
        <v>47</v>
      </c>
      <c r="L11" s="35">
        <f t="shared" si="2"/>
        <v>45.45454545454546</v>
      </c>
      <c r="M11" s="28">
        <f t="shared" si="3"/>
        <v>2.3346303501945581E-2</v>
      </c>
      <c r="N11" s="28">
        <f t="shared" si="6"/>
        <v>3.3431661750245693E-2</v>
      </c>
      <c r="O11" s="50" t="s">
        <v>23</v>
      </c>
      <c r="Q11" s="2"/>
    </row>
    <row r="12" spans="2:18" x14ac:dyDescent="0.2">
      <c r="B12" s="31">
        <v>8</v>
      </c>
      <c r="C12" s="21">
        <v>72</v>
      </c>
      <c r="D12" s="55">
        <f t="shared" si="7"/>
        <v>2.794E-2</v>
      </c>
      <c r="E12" s="24">
        <f t="shared" si="4"/>
        <v>13.19</v>
      </c>
      <c r="F12" s="24">
        <v>13.73</v>
      </c>
      <c r="G12" s="14">
        <v>13</v>
      </c>
      <c r="H12" s="35">
        <f t="shared" si="0"/>
        <v>13.716000000000022</v>
      </c>
      <c r="I12" s="16">
        <f t="shared" si="5"/>
        <v>0.51181103999999999</v>
      </c>
      <c r="J12" s="37">
        <f t="shared" si="1"/>
        <v>0.54000000000000092</v>
      </c>
      <c r="K12" s="45">
        <v>47</v>
      </c>
      <c r="L12" s="35">
        <f t="shared" si="2"/>
        <v>49.090909090909179</v>
      </c>
      <c r="M12" s="28">
        <f t="shared" si="3"/>
        <v>5.3600838448871223E-2</v>
      </c>
      <c r="N12" s="28">
        <f t="shared" si="6"/>
        <v>4.3519394512773785E-2</v>
      </c>
      <c r="O12" s="50" t="s">
        <v>23</v>
      </c>
      <c r="Q12" s="2"/>
    </row>
    <row r="13" spans="2:18" x14ac:dyDescent="0.2">
      <c r="B13" s="31">
        <v>9</v>
      </c>
      <c r="C13" s="21">
        <v>110</v>
      </c>
      <c r="D13" s="55">
        <f>D12</f>
        <v>2.794E-2</v>
      </c>
      <c r="E13" s="24">
        <f t="shared" ref="E13:E14" si="8">F12</f>
        <v>13.73</v>
      </c>
      <c r="F13" s="24">
        <v>14.5</v>
      </c>
      <c r="G13" s="14">
        <v>20</v>
      </c>
      <c r="H13" s="35">
        <f t="shared" si="0"/>
        <v>19.557999999999989</v>
      </c>
      <c r="I13" s="15">
        <f t="shared" si="5"/>
        <v>0.78740160000000003</v>
      </c>
      <c r="J13" s="37">
        <f t="shared" si="1"/>
        <v>0.76999999999999957</v>
      </c>
      <c r="K13" s="46">
        <v>72</v>
      </c>
      <c r="L13" s="40">
        <f t="shared" si="2"/>
        <v>69.999999999999972</v>
      </c>
      <c r="M13" s="28">
        <f t="shared" si="3"/>
        <v>2.2346933616462457E-2</v>
      </c>
      <c r="N13" s="28">
        <f t="shared" si="6"/>
        <v>2.8169014084507449E-2</v>
      </c>
      <c r="O13" s="50" t="s">
        <v>23</v>
      </c>
      <c r="Q13" s="2"/>
    </row>
    <row r="14" spans="2:18" ht="17" thickBot="1" x14ac:dyDescent="0.25">
      <c r="B14" s="32">
        <v>10</v>
      </c>
      <c r="C14" s="22">
        <v>110</v>
      </c>
      <c r="D14" s="56">
        <f>C25</f>
        <v>2.794E-2</v>
      </c>
      <c r="E14" s="25">
        <f t="shared" si="8"/>
        <v>14.5</v>
      </c>
      <c r="F14" s="25">
        <v>15.27</v>
      </c>
      <c r="G14" s="17">
        <v>20</v>
      </c>
      <c r="H14" s="36">
        <f t="shared" si="0"/>
        <v>19.557999999999989</v>
      </c>
      <c r="I14" s="18">
        <f t="shared" si="5"/>
        <v>0.78740160000000003</v>
      </c>
      <c r="J14" s="38">
        <f t="shared" si="1"/>
        <v>0.76999999999999957</v>
      </c>
      <c r="K14" s="47">
        <v>72</v>
      </c>
      <c r="L14" s="41">
        <f t="shared" si="2"/>
        <v>69.999999999999972</v>
      </c>
      <c r="M14" s="29">
        <f t="shared" si="3"/>
        <v>2.2346933616462457E-2</v>
      </c>
      <c r="N14" s="29">
        <f t="shared" si="6"/>
        <v>2.8169014084507449E-2</v>
      </c>
      <c r="O14" s="51" t="s">
        <v>23</v>
      </c>
      <c r="Q14" s="2"/>
    </row>
    <row r="16" spans="2:18" ht="21" x14ac:dyDescent="0.25">
      <c r="B16" s="11" t="s">
        <v>20</v>
      </c>
      <c r="L16" s="12" t="s">
        <v>36</v>
      </c>
      <c r="M16" s="33">
        <f>AVERAGE(M5:M14)</f>
        <v>2.58866055866473E-2</v>
      </c>
      <c r="N16" s="33">
        <f>AVERAGE(N5:N14)</f>
        <v>2.7591802642950018E-2</v>
      </c>
      <c r="R16" s="20"/>
    </row>
    <row r="17" spans="2:6" x14ac:dyDescent="0.2">
      <c r="F17" t="s">
        <v>29</v>
      </c>
    </row>
    <row r="18" spans="2:6" x14ac:dyDescent="0.2">
      <c r="C18" t="s">
        <v>16</v>
      </c>
      <c r="D18" t="s">
        <v>17</v>
      </c>
      <c r="E18" t="s">
        <v>18</v>
      </c>
      <c r="F18" t="s">
        <v>22</v>
      </c>
    </row>
    <row r="19" spans="2:6" x14ac:dyDescent="0.2">
      <c r="B19" t="s">
        <v>13</v>
      </c>
      <c r="C19" s="30">
        <v>5</v>
      </c>
      <c r="D19" s="30">
        <v>3.19</v>
      </c>
      <c r="E19" s="30">
        <v>1.3</v>
      </c>
      <c r="F19" s="30">
        <v>2</v>
      </c>
    </row>
    <row r="20" spans="2:6" x14ac:dyDescent="0.2">
      <c r="B20" t="s">
        <v>12</v>
      </c>
      <c r="C20" s="3">
        <v>55</v>
      </c>
      <c r="D20" s="3">
        <v>55</v>
      </c>
      <c r="E20" s="3">
        <v>55</v>
      </c>
      <c r="F20" s="3">
        <v>55</v>
      </c>
    </row>
    <row r="21" spans="2:6" x14ac:dyDescent="0.2">
      <c r="B21" t="s">
        <v>7</v>
      </c>
      <c r="C21" s="42">
        <f>C19*C20</f>
        <v>275</v>
      </c>
      <c r="D21" s="43">
        <f>D19*D20</f>
        <v>175.45</v>
      </c>
      <c r="E21" s="43">
        <f>E19*E20</f>
        <v>71.5</v>
      </c>
      <c r="F21" s="43">
        <f>F19*F20</f>
        <v>110</v>
      </c>
    </row>
    <row r="22" spans="2:6" x14ac:dyDescent="0.2">
      <c r="C22" s="5"/>
      <c r="D22" s="5"/>
      <c r="E22" s="5"/>
      <c r="F22" s="5"/>
    </row>
    <row r="23" spans="2:6" x14ac:dyDescent="0.2">
      <c r="B23" t="s">
        <v>14</v>
      </c>
      <c r="C23" s="5"/>
      <c r="D23" s="5"/>
      <c r="E23" s="5"/>
      <c r="F23" s="5"/>
    </row>
    <row r="24" spans="2:6" x14ac:dyDescent="0.2">
      <c r="B24" t="s">
        <v>13</v>
      </c>
      <c r="C24" s="3">
        <f>C19</f>
        <v>5</v>
      </c>
      <c r="D24" s="3">
        <f>D19</f>
        <v>3.19</v>
      </c>
      <c r="E24" s="3">
        <f>E19</f>
        <v>1.3</v>
      </c>
      <c r="F24" s="3">
        <f>F19</f>
        <v>2</v>
      </c>
    </row>
    <row r="25" spans="2:6" x14ac:dyDescent="0.2">
      <c r="B25" t="s">
        <v>15</v>
      </c>
      <c r="C25" s="4">
        <v>2.794E-2</v>
      </c>
      <c r="D25" s="4">
        <v>2.794E-2</v>
      </c>
      <c r="E25" s="4">
        <v>2.794E-2</v>
      </c>
      <c r="F25" s="4">
        <v>2.794E-2</v>
      </c>
    </row>
    <row r="26" spans="2:6" x14ac:dyDescent="0.2">
      <c r="B26" t="s">
        <v>6</v>
      </c>
      <c r="C26" s="48">
        <f>C24/C25</f>
        <v>178.95490336435219</v>
      </c>
      <c r="D26" s="48">
        <f>D24/D25</f>
        <v>114.1732283464567</v>
      </c>
      <c r="E26" s="48">
        <f>E24/E25</f>
        <v>46.528274874731572</v>
      </c>
      <c r="F26" s="48">
        <f>F24/F25</f>
        <v>71.581961345740879</v>
      </c>
    </row>
    <row r="28" spans="2:6" x14ac:dyDescent="0.2">
      <c r="B28" s="11" t="s">
        <v>26</v>
      </c>
    </row>
    <row r="29" spans="2:6" x14ac:dyDescent="0.2">
      <c r="B29" s="13" t="s">
        <v>24</v>
      </c>
    </row>
    <row r="30" spans="2:6" x14ac:dyDescent="0.2">
      <c r="B30" s="13" t="s">
        <v>28</v>
      </c>
    </row>
    <row r="31" spans="2:6" x14ac:dyDescent="0.2">
      <c r="B31" s="13" t="s">
        <v>25</v>
      </c>
    </row>
    <row r="32" spans="2:6" x14ac:dyDescent="0.2">
      <c r="B32" s="13" t="s">
        <v>27</v>
      </c>
    </row>
    <row r="33" spans="2:2" x14ac:dyDescent="0.2">
      <c r="B33" s="13" t="s">
        <v>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AF8DE-7D75-914B-A6EB-572435DAA994}">
  <dimension ref="B2:J16"/>
  <sheetViews>
    <sheetView workbookViewId="0">
      <selection activeCell="B2" sqref="B2:H16"/>
    </sheetView>
  </sheetViews>
  <sheetFormatPr baseColWidth="10" defaultRowHeight="16" x14ac:dyDescent="0.2"/>
  <cols>
    <col min="1" max="1" width="3" customWidth="1"/>
    <col min="2" max="2" width="12.83203125" customWidth="1"/>
    <col min="3" max="6" width="11" customWidth="1"/>
    <col min="7" max="7" width="12" customWidth="1"/>
    <col min="8" max="8" width="11" customWidth="1"/>
    <col min="9" max="9" width="12.5" customWidth="1"/>
    <col min="10" max="15" width="11" customWidth="1"/>
  </cols>
  <sheetData>
    <row r="2" spans="2:10" ht="21" x14ac:dyDescent="0.25">
      <c r="B2" s="12" t="s">
        <v>81</v>
      </c>
    </row>
    <row r="4" spans="2:10" ht="17" thickBot="1" x14ac:dyDescent="0.25"/>
    <row r="5" spans="2:10" x14ac:dyDescent="0.2">
      <c r="B5" s="6" t="s">
        <v>3</v>
      </c>
      <c r="C5" s="8" t="s">
        <v>8</v>
      </c>
      <c r="D5" s="7" t="s">
        <v>33</v>
      </c>
      <c r="E5" s="44" t="s">
        <v>19</v>
      </c>
      <c r="F5" s="39" t="s">
        <v>11</v>
      </c>
      <c r="G5" s="27" t="s">
        <v>5</v>
      </c>
      <c r="H5" s="49" t="s">
        <v>21</v>
      </c>
    </row>
    <row r="6" spans="2:10" x14ac:dyDescent="0.2">
      <c r="B6" s="31" t="s">
        <v>79</v>
      </c>
      <c r="C6" s="21">
        <v>275</v>
      </c>
      <c r="D6" s="55">
        <v>2.7900000000000001E-2</v>
      </c>
      <c r="E6" s="45">
        <f>5/D6</f>
        <v>179.21146953405017</v>
      </c>
      <c r="F6" s="35">
        <v>123</v>
      </c>
      <c r="G6" s="28">
        <f>ABS(E6-F6)/(ABS((E6+F6)/2))</f>
        <v>0.37200090136034247</v>
      </c>
      <c r="H6" s="50" t="s">
        <v>23</v>
      </c>
      <c r="J6" s="2"/>
    </row>
    <row r="7" spans="2:10" ht="17" thickBot="1" x14ac:dyDescent="0.25"/>
    <row r="8" spans="2:10" x14ac:dyDescent="0.2">
      <c r="B8" s="6" t="s">
        <v>3</v>
      </c>
      <c r="C8" s="8" t="s">
        <v>8</v>
      </c>
      <c r="D8" s="7" t="s">
        <v>33</v>
      </c>
      <c r="E8" s="44" t="s">
        <v>19</v>
      </c>
      <c r="F8" s="39" t="s">
        <v>11</v>
      </c>
      <c r="G8" s="27" t="s">
        <v>5</v>
      </c>
      <c r="H8" s="49" t="s">
        <v>21</v>
      </c>
    </row>
    <row r="9" spans="2:10" x14ac:dyDescent="0.2">
      <c r="B9" s="31" t="s">
        <v>80</v>
      </c>
      <c r="C9" s="21">
        <v>275</v>
      </c>
      <c r="D9" s="55">
        <v>2.7900000000000001E-2</v>
      </c>
      <c r="E9" s="45">
        <f>5/D9</f>
        <v>179.21146953405017</v>
      </c>
      <c r="F9" s="35">
        <v>145</v>
      </c>
      <c r="G9" s="28">
        <f>ABS(E9-F9)/(ABS((E9+F9)/2))</f>
        <v>0.21104416560720796</v>
      </c>
      <c r="H9" s="50" t="s">
        <v>23</v>
      </c>
      <c r="J9" s="2"/>
    </row>
    <row r="11" spans="2:10" ht="17" thickBot="1" x14ac:dyDescent="0.25"/>
    <row r="12" spans="2:10" x14ac:dyDescent="0.2">
      <c r="B12" s="6" t="s">
        <v>3</v>
      </c>
      <c r="C12" s="8" t="s">
        <v>8</v>
      </c>
      <c r="D12" s="7" t="s">
        <v>33</v>
      </c>
      <c r="E12" s="44" t="s">
        <v>19</v>
      </c>
      <c r="F12" s="39" t="s">
        <v>11</v>
      </c>
      <c r="G12" s="27" t="s">
        <v>5</v>
      </c>
      <c r="H12" s="49" t="s">
        <v>21</v>
      </c>
    </row>
    <row r="13" spans="2:10" x14ac:dyDescent="0.2">
      <c r="B13" s="31" t="s">
        <v>79</v>
      </c>
      <c r="C13" s="21">
        <v>275</v>
      </c>
      <c r="D13" s="55">
        <v>4.0649999999999999E-2</v>
      </c>
      <c r="E13" s="45">
        <f>5/D13</f>
        <v>123.00123001230013</v>
      </c>
      <c r="F13" s="35">
        <v>123</v>
      </c>
      <c r="G13" s="28">
        <f>ABS(E13-F13)/(ABS((E13+F13)/2))</f>
        <v>1.0000050000280553E-5</v>
      </c>
      <c r="H13" s="50" t="s">
        <v>23</v>
      </c>
    </row>
    <row r="14" spans="2:10" ht="17" thickBot="1" x14ac:dyDescent="0.25"/>
    <row r="15" spans="2:10" x14ac:dyDescent="0.2">
      <c r="B15" s="6" t="s">
        <v>3</v>
      </c>
      <c r="C15" s="8" t="s">
        <v>8</v>
      </c>
      <c r="D15" s="7" t="s">
        <v>33</v>
      </c>
      <c r="E15" s="44" t="s">
        <v>19</v>
      </c>
      <c r="F15" s="39" t="s">
        <v>11</v>
      </c>
      <c r="G15" s="27" t="s">
        <v>5</v>
      </c>
      <c r="H15" s="49" t="s">
        <v>21</v>
      </c>
    </row>
    <row r="16" spans="2:10" x14ac:dyDescent="0.2">
      <c r="B16" s="31" t="s">
        <v>80</v>
      </c>
      <c r="C16" s="21">
        <v>275</v>
      </c>
      <c r="D16" s="55">
        <v>4.0649999999999999E-2</v>
      </c>
      <c r="E16" s="45">
        <f>5/D16</f>
        <v>123.00123001230013</v>
      </c>
      <c r="F16" s="35">
        <v>145</v>
      </c>
      <c r="G16" s="28">
        <f>ABS(E16-F16)/(ABS((E16+F16)/2))</f>
        <v>0.16416917181081758</v>
      </c>
      <c r="H16" s="50" t="s">
        <v>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E1CCE-6487-4740-A814-79AAF5F2F15E}">
  <dimension ref="B5:E47"/>
  <sheetViews>
    <sheetView workbookViewId="0">
      <selection activeCell="B9" sqref="B9"/>
    </sheetView>
  </sheetViews>
  <sheetFormatPr baseColWidth="10" defaultRowHeight="16" x14ac:dyDescent="0.2"/>
  <cols>
    <col min="2" max="2" width="25.33203125" customWidth="1"/>
  </cols>
  <sheetData>
    <row r="5" spans="2:5" x14ac:dyDescent="0.2">
      <c r="B5" s="19" t="s">
        <v>32</v>
      </c>
    </row>
    <row r="6" spans="2:5" x14ac:dyDescent="0.2">
      <c r="B6" t="s">
        <v>31</v>
      </c>
    </row>
    <row r="9" spans="2:5" x14ac:dyDescent="0.2">
      <c r="B9" s="52" t="s">
        <v>37</v>
      </c>
      <c r="C9" s="52" t="s">
        <v>38</v>
      </c>
      <c r="D9" s="52" t="s">
        <v>77</v>
      </c>
      <c r="E9" s="52" t="s">
        <v>78</v>
      </c>
    </row>
    <row r="10" spans="2:5" x14ac:dyDescent="0.2">
      <c r="B10" s="52" t="s">
        <v>39</v>
      </c>
      <c r="C10" s="53">
        <v>84</v>
      </c>
      <c r="D10" s="53">
        <v>4204</v>
      </c>
      <c r="E10" s="54">
        <v>1.83</v>
      </c>
    </row>
    <row r="11" spans="2:5" x14ac:dyDescent="0.2">
      <c r="B11" s="52" t="s">
        <v>40</v>
      </c>
      <c r="C11" s="53">
        <v>85</v>
      </c>
      <c r="D11" s="53">
        <v>4204</v>
      </c>
      <c r="E11" s="54">
        <v>1.83</v>
      </c>
    </row>
    <row r="12" spans="2:5" x14ac:dyDescent="0.2">
      <c r="B12" s="52" t="s">
        <v>41</v>
      </c>
      <c r="C12" s="53">
        <v>86</v>
      </c>
      <c r="D12" s="53">
        <v>4199</v>
      </c>
      <c r="E12" s="54">
        <v>1.83</v>
      </c>
    </row>
    <row r="13" spans="2:5" x14ac:dyDescent="0.2">
      <c r="B13" s="52" t="s">
        <v>42</v>
      </c>
      <c r="C13" s="53">
        <v>87</v>
      </c>
      <c r="D13" s="53">
        <v>4204</v>
      </c>
      <c r="E13" s="54">
        <v>1.83</v>
      </c>
    </row>
    <row r="14" spans="2:5" x14ac:dyDescent="0.2">
      <c r="B14" s="52" t="s">
        <v>43</v>
      </c>
      <c r="C14" s="53">
        <v>88</v>
      </c>
      <c r="D14" s="53">
        <v>4188</v>
      </c>
      <c r="E14" s="54">
        <v>1.83</v>
      </c>
    </row>
    <row r="15" spans="2:5" x14ac:dyDescent="0.2">
      <c r="B15" s="52" t="s">
        <v>44</v>
      </c>
      <c r="C15" s="53">
        <v>89</v>
      </c>
      <c r="D15" s="53">
        <v>4204</v>
      </c>
      <c r="E15" s="54">
        <v>1.83</v>
      </c>
    </row>
    <row r="16" spans="2:5" x14ac:dyDescent="0.2">
      <c r="B16" s="52" t="s">
        <v>45</v>
      </c>
      <c r="C16" s="53">
        <v>90</v>
      </c>
      <c r="D16" s="53">
        <v>4204</v>
      </c>
      <c r="E16" s="54">
        <v>1.83</v>
      </c>
    </row>
    <row r="17" spans="2:5" x14ac:dyDescent="0.2">
      <c r="B17" s="52" t="s">
        <v>46</v>
      </c>
      <c r="C17" s="53">
        <v>91</v>
      </c>
      <c r="D17" s="53">
        <v>4204</v>
      </c>
      <c r="E17" s="54">
        <v>1.83</v>
      </c>
    </row>
    <row r="18" spans="2:5" x14ac:dyDescent="0.2">
      <c r="B18" s="52" t="s">
        <v>47</v>
      </c>
      <c r="C18" s="53">
        <v>92</v>
      </c>
      <c r="D18" s="53">
        <v>4204</v>
      </c>
      <c r="E18" s="54">
        <v>1.83</v>
      </c>
    </row>
    <row r="19" spans="2:5" x14ac:dyDescent="0.2">
      <c r="B19" s="52" t="s">
        <v>48</v>
      </c>
      <c r="C19" s="53">
        <v>93</v>
      </c>
      <c r="D19" s="53">
        <v>4204</v>
      </c>
      <c r="E19" s="54">
        <v>1.83</v>
      </c>
    </row>
    <row r="20" spans="2:5" x14ac:dyDescent="0.2">
      <c r="B20" s="52" t="s">
        <v>49</v>
      </c>
      <c r="C20" s="53">
        <v>94</v>
      </c>
      <c r="D20" s="53">
        <v>4193</v>
      </c>
      <c r="E20" s="54">
        <v>2.42</v>
      </c>
    </row>
    <row r="21" spans="2:5" x14ac:dyDescent="0.2">
      <c r="B21" s="52" t="s">
        <v>50</v>
      </c>
      <c r="C21" s="53">
        <v>95</v>
      </c>
      <c r="D21" s="53">
        <v>4193</v>
      </c>
      <c r="E21" s="54">
        <v>3.75</v>
      </c>
    </row>
    <row r="22" spans="2:5" x14ac:dyDescent="0.2">
      <c r="B22" s="52" t="s">
        <v>51</v>
      </c>
      <c r="C22" s="53">
        <v>96</v>
      </c>
      <c r="D22" s="53">
        <v>4193</v>
      </c>
      <c r="E22" s="54">
        <v>3.76</v>
      </c>
    </row>
    <row r="23" spans="2:5" x14ac:dyDescent="0.2">
      <c r="B23" s="52" t="s">
        <v>52</v>
      </c>
      <c r="C23" s="53">
        <v>97</v>
      </c>
      <c r="D23" s="53">
        <v>4193</v>
      </c>
      <c r="E23" s="54">
        <v>3.99</v>
      </c>
    </row>
    <row r="24" spans="2:5" x14ac:dyDescent="0.2">
      <c r="B24" s="52" t="s">
        <v>53</v>
      </c>
      <c r="C24" s="53">
        <v>98</v>
      </c>
      <c r="D24" s="53">
        <v>4188</v>
      </c>
      <c r="E24" s="54">
        <v>5.27</v>
      </c>
    </row>
    <row r="25" spans="2:5" x14ac:dyDescent="0.2">
      <c r="B25" s="52" t="s">
        <v>54</v>
      </c>
      <c r="C25" s="53">
        <v>99</v>
      </c>
      <c r="D25" s="53">
        <v>4188</v>
      </c>
      <c r="E25" s="54">
        <v>5.74</v>
      </c>
    </row>
    <row r="26" spans="2:5" x14ac:dyDescent="0.2">
      <c r="B26" s="52" t="s">
        <v>55</v>
      </c>
      <c r="C26" s="53">
        <v>100</v>
      </c>
      <c r="D26" s="53">
        <v>4182</v>
      </c>
      <c r="E26" s="54">
        <v>6.34</v>
      </c>
    </row>
    <row r="27" spans="2:5" x14ac:dyDescent="0.2">
      <c r="B27" s="52" t="s">
        <v>56</v>
      </c>
      <c r="C27" s="53">
        <v>101</v>
      </c>
      <c r="D27" s="53">
        <v>4182</v>
      </c>
      <c r="E27" s="54">
        <v>7</v>
      </c>
    </row>
    <row r="28" spans="2:5" x14ac:dyDescent="0.2">
      <c r="B28" s="52" t="s">
        <v>57</v>
      </c>
      <c r="C28" s="53">
        <v>102</v>
      </c>
      <c r="D28" s="53">
        <v>4182</v>
      </c>
      <c r="E28" s="54">
        <v>7</v>
      </c>
    </row>
    <row r="29" spans="2:5" x14ac:dyDescent="0.2">
      <c r="B29" s="52" t="s">
        <v>58</v>
      </c>
      <c r="C29" s="53">
        <v>103</v>
      </c>
      <c r="D29" s="53">
        <v>4182</v>
      </c>
      <c r="E29" s="54">
        <v>8.5299999999999994</v>
      </c>
    </row>
    <row r="30" spans="2:5" x14ac:dyDescent="0.2">
      <c r="B30" s="52" t="s">
        <v>59</v>
      </c>
      <c r="C30" s="53">
        <v>104</v>
      </c>
      <c r="D30" s="53">
        <v>4182</v>
      </c>
      <c r="E30" s="54">
        <v>8.9</v>
      </c>
    </row>
    <row r="31" spans="2:5" x14ac:dyDescent="0.2">
      <c r="B31" s="52" t="s">
        <v>60</v>
      </c>
      <c r="C31" s="53">
        <v>105</v>
      </c>
      <c r="D31" s="53">
        <v>4177</v>
      </c>
      <c r="E31" s="54">
        <v>10.09</v>
      </c>
    </row>
    <row r="32" spans="2:5" x14ac:dyDescent="0.2">
      <c r="B32" s="52" t="s">
        <v>61</v>
      </c>
      <c r="C32" s="53">
        <v>106</v>
      </c>
      <c r="D32" s="53">
        <v>4177</v>
      </c>
      <c r="E32" s="54">
        <v>10.79</v>
      </c>
    </row>
    <row r="33" spans="2:5" x14ac:dyDescent="0.2">
      <c r="B33" s="52" t="s">
        <v>62</v>
      </c>
      <c r="C33" s="53">
        <v>107</v>
      </c>
      <c r="D33" s="53">
        <v>4160</v>
      </c>
      <c r="E33" s="54">
        <v>12.41</v>
      </c>
    </row>
    <row r="34" spans="2:5" x14ac:dyDescent="0.2">
      <c r="B34" s="52" t="s">
        <v>63</v>
      </c>
      <c r="C34" s="53">
        <v>108</v>
      </c>
      <c r="D34" s="53">
        <v>4155</v>
      </c>
      <c r="E34" s="54">
        <v>12.69</v>
      </c>
    </row>
    <row r="35" spans="2:5" x14ac:dyDescent="0.2">
      <c r="B35" s="52" t="s">
        <v>64</v>
      </c>
      <c r="C35" s="53">
        <v>109</v>
      </c>
      <c r="D35" s="53">
        <v>4171</v>
      </c>
      <c r="E35" s="54">
        <v>12.69</v>
      </c>
    </row>
    <row r="36" spans="2:5" x14ac:dyDescent="0.2">
      <c r="B36" s="52" t="s">
        <v>65</v>
      </c>
      <c r="C36" s="53">
        <v>110</v>
      </c>
      <c r="D36" s="53">
        <v>4171</v>
      </c>
      <c r="E36" s="54">
        <v>13.18</v>
      </c>
    </row>
    <row r="37" spans="2:5" x14ac:dyDescent="0.2">
      <c r="B37" s="52" t="s">
        <v>66</v>
      </c>
      <c r="C37" s="53">
        <v>111</v>
      </c>
      <c r="D37" s="53">
        <v>4171</v>
      </c>
      <c r="E37" s="54">
        <v>13.19</v>
      </c>
    </row>
    <row r="38" spans="2:5" x14ac:dyDescent="0.2">
      <c r="B38" s="52" t="s">
        <v>67</v>
      </c>
      <c r="C38" s="53">
        <v>112</v>
      </c>
      <c r="D38" s="53">
        <v>4166</v>
      </c>
      <c r="E38" s="54">
        <v>13.73</v>
      </c>
    </row>
    <row r="39" spans="2:5" x14ac:dyDescent="0.2">
      <c r="B39" s="52" t="s">
        <v>68</v>
      </c>
      <c r="C39" s="53">
        <v>113</v>
      </c>
      <c r="D39" s="53">
        <v>4166</v>
      </c>
      <c r="E39" s="54">
        <v>13.73</v>
      </c>
    </row>
    <row r="40" spans="2:5" x14ac:dyDescent="0.2">
      <c r="B40" s="52" t="s">
        <v>69</v>
      </c>
      <c r="C40" s="53">
        <v>114</v>
      </c>
      <c r="D40" s="53">
        <v>4166</v>
      </c>
      <c r="E40" s="54">
        <v>14.35</v>
      </c>
    </row>
    <row r="41" spans="2:5" x14ac:dyDescent="0.2">
      <c r="B41" s="52" t="s">
        <v>70</v>
      </c>
      <c r="C41" s="53">
        <v>115</v>
      </c>
      <c r="D41" s="53">
        <v>4155</v>
      </c>
      <c r="E41" s="54">
        <v>14.5</v>
      </c>
    </row>
    <row r="42" spans="2:5" x14ac:dyDescent="0.2">
      <c r="B42" s="52" t="s">
        <v>71</v>
      </c>
      <c r="C42" s="53">
        <v>116</v>
      </c>
      <c r="D42" s="53">
        <v>4160</v>
      </c>
      <c r="E42" s="54">
        <v>15.27</v>
      </c>
    </row>
    <row r="43" spans="2:5" x14ac:dyDescent="0.2">
      <c r="B43" s="52" t="s">
        <v>72</v>
      </c>
      <c r="C43" s="53">
        <v>117</v>
      </c>
      <c r="D43" s="53">
        <v>4160</v>
      </c>
      <c r="E43" s="54">
        <v>15.28</v>
      </c>
    </row>
    <row r="44" spans="2:5" x14ac:dyDescent="0.2">
      <c r="B44" s="52" t="s">
        <v>73</v>
      </c>
      <c r="C44" s="53">
        <v>118</v>
      </c>
      <c r="D44" s="53">
        <v>4127</v>
      </c>
      <c r="E44" s="54">
        <v>15.28</v>
      </c>
    </row>
    <row r="45" spans="2:5" x14ac:dyDescent="0.2">
      <c r="B45" s="52" t="s">
        <v>74</v>
      </c>
      <c r="C45" s="53">
        <v>119</v>
      </c>
      <c r="D45" s="53">
        <v>4155</v>
      </c>
      <c r="E45" s="54">
        <v>15.28</v>
      </c>
    </row>
    <row r="46" spans="2:5" x14ac:dyDescent="0.2">
      <c r="B46" s="52" t="s">
        <v>75</v>
      </c>
      <c r="C46" s="53">
        <v>120</v>
      </c>
      <c r="D46" s="53">
        <v>4155</v>
      </c>
      <c r="E46" s="54">
        <v>15.28</v>
      </c>
    </row>
    <row r="47" spans="2:5" x14ac:dyDescent="0.2">
      <c r="B47" s="52" t="s">
        <v>76</v>
      </c>
      <c r="C47" s="53">
        <v>121</v>
      </c>
      <c r="D47" s="53">
        <v>4155</v>
      </c>
      <c r="E47" s="54">
        <v>15.28</v>
      </c>
    </row>
  </sheetData>
  <hyperlinks>
    <hyperlink ref="B5" r:id="rId1" xr:uid="{744B5479-DDDA-A34F-B219-498AD152A018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WinterStorm</vt:lpstr>
      <vt:lpstr>SummerStorm</vt:lpstr>
      <vt:lpstr>TelemetryData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2020-03-29T18:06:51Z</dcterms:created>
  <dcterms:modified xsi:type="dcterms:W3CDTF">2020-04-05T22:11:01Z</dcterms:modified>
</cp:coreProperties>
</file>